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Kierownik\Senacka_Komisja_ds_Nauki\"/>
    </mc:Choice>
  </mc:AlternateContent>
  <bookViews>
    <workbookView xWindow="0" yWindow="0" windowWidth="28800" windowHeight="11730"/>
  </bookViews>
  <sheets>
    <sheet name="Imię i nazwisko (dyscyplina)" sheetId="1" r:id="rId1"/>
    <sheet name="Pomoc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8" i="1" l="1"/>
  <c r="I3" i="1" s="1"/>
  <c r="I30" i="1"/>
  <c r="J30" i="1"/>
  <c r="L30" i="1"/>
  <c r="K30" i="1" s="1"/>
  <c r="O30" i="1" s="1"/>
  <c r="I31" i="1"/>
  <c r="J31" i="1"/>
  <c r="L31" i="1"/>
  <c r="K31" i="1" s="1"/>
  <c r="O31" i="1" s="1"/>
  <c r="I32" i="1"/>
  <c r="J32" i="1"/>
  <c r="L32" i="1"/>
  <c r="K32" i="1" s="1"/>
  <c r="O32" i="1" s="1"/>
  <c r="I33" i="1"/>
  <c r="J33" i="1"/>
  <c r="L33" i="1"/>
  <c r="K33" i="1" s="1"/>
  <c r="O33" i="1" s="1"/>
  <c r="I24" i="1" l="1"/>
  <c r="J24" i="1"/>
  <c r="L24" i="1"/>
  <c r="K24" i="1" s="1"/>
  <c r="O24" i="1" s="1"/>
  <c r="I25" i="1"/>
  <c r="J25" i="1"/>
  <c r="K25" i="1"/>
  <c r="O25" i="1" s="1"/>
  <c r="L25" i="1"/>
  <c r="I26" i="1"/>
  <c r="J26" i="1"/>
  <c r="L26" i="1"/>
  <c r="K26" i="1" s="1"/>
  <c r="O26" i="1" s="1"/>
  <c r="I27" i="1"/>
  <c r="J27" i="1"/>
  <c r="L27" i="1"/>
  <c r="K27" i="1" s="1"/>
  <c r="O27" i="1" s="1"/>
  <c r="I28" i="1"/>
  <c r="J28" i="1"/>
  <c r="L28" i="1"/>
  <c r="K28" i="1" s="1"/>
  <c r="O28" i="1" s="1"/>
  <c r="I29" i="1"/>
  <c r="J29" i="1"/>
  <c r="L29" i="1"/>
  <c r="K29" i="1" s="1"/>
  <c r="O29" i="1" s="1"/>
  <c r="I52" i="1"/>
  <c r="J52" i="1"/>
  <c r="K52" i="1"/>
  <c r="O52" i="1" s="1"/>
  <c r="I74" i="1"/>
  <c r="J74" i="1"/>
  <c r="N74" i="1"/>
  <c r="K74" i="1" s="1"/>
  <c r="O74" i="1" s="1"/>
  <c r="I75" i="1"/>
  <c r="J75" i="1"/>
  <c r="N75" i="1"/>
  <c r="K75" i="1" s="1"/>
  <c r="O75" i="1" s="1"/>
  <c r="I76" i="1"/>
  <c r="J76" i="1"/>
  <c r="N76" i="1"/>
  <c r="K76" i="1" s="1"/>
  <c r="O76" i="1" s="1"/>
  <c r="J41" i="1" l="1"/>
  <c r="K51" i="1"/>
  <c r="O51" i="1" s="1"/>
  <c r="J51" i="1"/>
  <c r="I51" i="1"/>
  <c r="K50" i="1"/>
  <c r="O50" i="1" s="1"/>
  <c r="J50" i="1"/>
  <c r="I50" i="1"/>
  <c r="K49" i="1"/>
  <c r="O49" i="1" s="1"/>
  <c r="J49" i="1"/>
  <c r="I49" i="1"/>
  <c r="K48" i="1"/>
  <c r="O48" i="1" s="1"/>
  <c r="J48" i="1"/>
  <c r="I48" i="1"/>
  <c r="K47" i="1"/>
  <c r="O47" i="1" s="1"/>
  <c r="J47" i="1"/>
  <c r="I47" i="1"/>
  <c r="K46" i="1"/>
  <c r="O46" i="1" s="1"/>
  <c r="J46" i="1"/>
  <c r="I46" i="1"/>
  <c r="K45" i="1"/>
  <c r="O45" i="1" s="1"/>
  <c r="J45" i="1"/>
  <c r="I45" i="1"/>
  <c r="K44" i="1"/>
  <c r="O44" i="1" s="1"/>
  <c r="J44" i="1"/>
  <c r="I44" i="1"/>
  <c r="K43" i="1"/>
  <c r="O43" i="1" s="1"/>
  <c r="J43" i="1"/>
  <c r="I43" i="1"/>
  <c r="K42" i="1"/>
  <c r="O42" i="1" s="1"/>
  <c r="J42" i="1"/>
  <c r="I42" i="1"/>
  <c r="K41" i="1"/>
  <c r="O41" i="1" s="1"/>
  <c r="I41" i="1"/>
  <c r="K40" i="1"/>
  <c r="O40" i="1" s="1"/>
  <c r="J40" i="1"/>
  <c r="I40" i="1"/>
  <c r="K39" i="1"/>
  <c r="O39" i="1" s="1"/>
  <c r="J39" i="1"/>
  <c r="I39" i="1"/>
  <c r="J72" i="1" l="1"/>
  <c r="J73" i="1"/>
  <c r="J71" i="1"/>
  <c r="J65" i="1"/>
  <c r="J66" i="1"/>
  <c r="J64" i="1"/>
  <c r="J58" i="1"/>
  <c r="J59" i="1"/>
  <c r="J57" i="1"/>
  <c r="J38" i="1"/>
  <c r="J16" i="1"/>
  <c r="J17" i="1"/>
  <c r="J18" i="1"/>
  <c r="J19" i="1"/>
  <c r="J20" i="1"/>
  <c r="J21" i="1"/>
  <c r="J22" i="1"/>
  <c r="J23" i="1"/>
  <c r="J14" i="1"/>
  <c r="I72" i="1"/>
  <c r="I73" i="1"/>
  <c r="I71" i="1"/>
  <c r="I65" i="1"/>
  <c r="I66" i="1"/>
  <c r="I64" i="1"/>
  <c r="I58" i="1"/>
  <c r="I59" i="1"/>
  <c r="I57" i="1"/>
  <c r="I16" i="1"/>
  <c r="I17" i="1"/>
  <c r="I18" i="1"/>
  <c r="I19" i="1"/>
  <c r="I20" i="1"/>
  <c r="I21" i="1"/>
  <c r="I22" i="1"/>
  <c r="I23" i="1"/>
  <c r="I14" i="1"/>
  <c r="H80" i="1" l="1"/>
  <c r="H81" i="1"/>
  <c r="H82" i="1"/>
  <c r="L81" i="1"/>
  <c r="L82" i="1"/>
  <c r="M81" i="1"/>
  <c r="M82" i="1"/>
  <c r="M80" i="1"/>
  <c r="L80" i="1" s="1"/>
  <c r="N73" i="1" l="1"/>
  <c r="K73" i="1" s="1"/>
  <c r="N72" i="1"/>
  <c r="K72" i="1"/>
  <c r="N71" i="1"/>
  <c r="K71" i="1" s="1"/>
  <c r="N66" i="1"/>
  <c r="K66" i="1" s="1"/>
  <c r="N65" i="1"/>
  <c r="K65" i="1" s="1"/>
  <c r="N64" i="1"/>
  <c r="K64" i="1" s="1"/>
  <c r="K57" i="1"/>
  <c r="N58" i="1"/>
  <c r="K58" i="1" s="1"/>
  <c r="N59" i="1"/>
  <c r="K59" i="1" s="1"/>
  <c r="N57" i="1"/>
  <c r="K38" i="1" l="1"/>
  <c r="O59" i="1" l="1"/>
  <c r="O38" i="1" l="1"/>
  <c r="O73" i="1"/>
  <c r="O72" i="1"/>
  <c r="O71" i="1"/>
  <c r="O66" i="1"/>
  <c r="O65" i="1"/>
  <c r="O64" i="1"/>
  <c r="O58" i="1"/>
  <c r="O57" i="1"/>
  <c r="L15" i="1" l="1"/>
  <c r="K15" i="1" s="1"/>
  <c r="I15" i="1" s="1"/>
  <c r="L16" i="1"/>
  <c r="L17" i="1"/>
  <c r="K17" i="1" s="1"/>
  <c r="O17" i="1" s="1"/>
  <c r="L18" i="1"/>
  <c r="K18" i="1" s="1"/>
  <c r="O18" i="1" s="1"/>
  <c r="L19" i="1"/>
  <c r="K19" i="1" s="1"/>
  <c r="O19" i="1" s="1"/>
  <c r="L20" i="1"/>
  <c r="K20" i="1" s="1"/>
  <c r="O20" i="1" s="1"/>
  <c r="L21" i="1"/>
  <c r="K21" i="1" s="1"/>
  <c r="O21" i="1" s="1"/>
  <c r="L22" i="1"/>
  <c r="K22" i="1" s="1"/>
  <c r="O22" i="1" s="1"/>
  <c r="L23" i="1"/>
  <c r="K23" i="1" s="1"/>
  <c r="O23" i="1" s="1"/>
  <c r="L14" i="1"/>
  <c r="K14" i="1" s="1"/>
  <c r="O15" i="1" l="1"/>
  <c r="K16" i="1"/>
  <c r="O16" i="1" s="1"/>
  <c r="J15" i="1" l="1"/>
  <c r="H85" i="1" s="1"/>
  <c r="O14" i="1"/>
</calcChain>
</file>

<file path=xl/comments1.xml><?xml version="1.0" encoding="utf-8"?>
<comments xmlns="http://schemas.openxmlformats.org/spreadsheetml/2006/main">
  <authors>
    <author>Monika Kondratiuk-Nierodzińska</author>
  </authors>
  <commentList>
    <comment ref="G1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wstaw właściwy status publikacji:
</t>
        </r>
        <r>
          <rPr>
            <sz val="9"/>
            <color indexed="81"/>
            <rFont val="Tahoma"/>
            <family val="2"/>
            <charset val="238"/>
          </rPr>
          <t>opublikowany
złożony / w recenzji
w procesie wydawniczym po recenzjach</t>
        </r>
      </text>
    </comment>
    <comment ref="G37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wstaw właściwy status publikacji:
</t>
        </r>
        <r>
          <rPr>
            <sz val="9"/>
            <color indexed="81"/>
            <rFont val="Tahoma"/>
            <family val="2"/>
            <charset val="238"/>
          </rPr>
          <t>opublikowany
złożony / w recenzji
w procesie wydawniczym po recenzjach</t>
        </r>
      </text>
    </comment>
    <comment ref="G56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wstaw właściwy status publikacji:
</t>
        </r>
        <r>
          <rPr>
            <sz val="9"/>
            <color indexed="81"/>
            <rFont val="Tahoma"/>
            <family val="2"/>
            <charset val="238"/>
          </rPr>
          <t>opublikowana
złożona / w recenzji
w procesie wydawniczym po recenzjach</t>
        </r>
      </text>
    </comment>
    <comment ref="G63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wstaw właściwy status publikacji:
</t>
        </r>
        <r>
          <rPr>
            <sz val="9"/>
            <color indexed="81"/>
            <rFont val="Tahoma"/>
            <family val="2"/>
            <charset val="238"/>
          </rPr>
          <t xml:space="preserve">opublikowana
złożona / w recenzji
w procesie wydawniczym po recenzjach
</t>
        </r>
      </text>
    </comment>
    <comment ref="G70" authorId="0" shapeId="0">
      <text>
        <r>
          <rPr>
            <b/>
            <sz val="9"/>
            <color indexed="81"/>
            <rFont val="Tahoma"/>
            <family val="2"/>
            <charset val="238"/>
          </rPr>
          <t>wstaw właściwy status publikacji:</t>
        </r>
        <r>
          <rPr>
            <sz val="9"/>
            <color indexed="81"/>
            <rFont val="Tahoma"/>
            <family val="2"/>
            <charset val="238"/>
          </rPr>
          <t xml:space="preserve">
opublikowany
złożony / w recenzji
w procesie wydawniczym po recenzjach</t>
        </r>
      </text>
    </comment>
    <comment ref="G79" authorId="0" shapeId="0">
      <text>
        <r>
          <rPr>
            <b/>
            <sz val="9"/>
            <color indexed="81"/>
            <rFont val="Tahoma"/>
            <family val="2"/>
            <charset val="238"/>
          </rPr>
          <t xml:space="preserve">wstaw właściwy urząd patentowy:
</t>
        </r>
        <r>
          <rPr>
            <sz val="9"/>
            <color indexed="81"/>
            <rFont val="Tahoma"/>
            <family val="2"/>
            <charset val="238"/>
          </rPr>
          <t>UPRP (Urząd Patentowy RP)
EPO (European Patent Office)
UP jednego z państw OECD pod warunkiem zgłoszenia również w UPRP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<sst xmlns="http://schemas.openxmlformats.org/spreadsheetml/2006/main" count="111" uniqueCount="62">
  <si>
    <t>Imię i nazwisko pracownika:</t>
  </si>
  <si>
    <t>1)</t>
  </si>
  <si>
    <t>2)</t>
  </si>
  <si>
    <t>A.</t>
  </si>
  <si>
    <t>Monografie</t>
  </si>
  <si>
    <t>B.</t>
  </si>
  <si>
    <t>C.</t>
  </si>
  <si>
    <t>D. Redakcja monografii</t>
  </si>
  <si>
    <t>E. Rozdział w monografii wieloautorskiej</t>
  </si>
  <si>
    <t>Tytuł artykułu</t>
  </si>
  <si>
    <t>Tytuł czasopisma</t>
  </si>
  <si>
    <t>opublikowany</t>
  </si>
  <si>
    <t>w procesie wydawniczym po recenzjach</t>
  </si>
  <si>
    <t>Rok wydania (lub planowany rok wydania)</t>
  </si>
  <si>
    <t>Tytuł monografii</t>
  </si>
  <si>
    <t>Nazwa wydawnictwa</t>
  </si>
  <si>
    <t>Punktacja</t>
  </si>
  <si>
    <t>opublikowana</t>
  </si>
  <si>
    <t>złożona / w recenzji</t>
  </si>
  <si>
    <t>złożony / w recenzji</t>
  </si>
  <si>
    <t>wybierz</t>
  </si>
  <si>
    <t>Status</t>
  </si>
  <si>
    <t>(należy uwzględnić artykuły opublikowane i jeszcze nieopublikowane)</t>
  </si>
  <si>
    <t>(należy uwzględnić monografie opublikowane i jeszcze nieopublikowane)</t>
  </si>
  <si>
    <t>(należy uwzględnić rozdziały opublikowane i jeszcze nieopublikowane)</t>
  </si>
  <si>
    <t>Suma punktów</t>
  </si>
  <si>
    <t>Stopień / tytuł naukowy:</t>
  </si>
  <si>
    <t>Zestawienie aktualnych i planowanych osiągnięć naukowych pracownika badawczego / badawczo-dydaktycznego w okresie 2017-2020</t>
  </si>
  <si>
    <t>UwB</t>
  </si>
  <si>
    <t>Rok przyznania ochrony</t>
  </si>
  <si>
    <t>EPO (European Patent Office)</t>
  </si>
  <si>
    <t>UP jednego z państw OECD pod warunkiem zgłoszenia również w UPRP</t>
  </si>
  <si>
    <t>UPRP (Urząd Patentowy RP)</t>
  </si>
  <si>
    <t>Tytuł wynalazku</t>
  </si>
  <si>
    <t>inny podmiot</t>
  </si>
  <si>
    <t>Właściciel patentu</t>
  </si>
  <si>
    <t>Autor</t>
  </si>
  <si>
    <t>Współautor</t>
  </si>
  <si>
    <t>X</t>
  </si>
  <si>
    <t>Patent przyznany przez</t>
  </si>
  <si>
    <t>Punktacja wg listy MNiSW</t>
  </si>
  <si>
    <t xml:space="preserve">Wypełnienie slotu </t>
  </si>
  <si>
    <t>Punktacja do ewaluacji</t>
  </si>
  <si>
    <t>górna granica pkt</t>
  </si>
  <si>
    <r>
      <t xml:space="preserve">Tytuł rozdziału i tytuł monografii (tytuł monografii w nawiasie po tytule rozdziału: Rozdział </t>
    </r>
    <r>
      <rPr>
        <b/>
        <i/>
        <sz val="11"/>
        <color theme="1"/>
        <rFont val="Calibri"/>
        <family val="2"/>
        <charset val="238"/>
        <scheme val="minor"/>
      </rPr>
      <t>(Monografia)</t>
    </r>
    <r>
      <rPr>
        <b/>
        <sz val="11"/>
        <color theme="1"/>
        <rFont val="Calibri"/>
        <family val="2"/>
        <charset val="238"/>
        <scheme val="minor"/>
      </rPr>
      <t>)</t>
    </r>
  </si>
  <si>
    <t>%</t>
  </si>
  <si>
    <t>Liczba autorów spoza UwB / z innej dyscypliny</t>
  </si>
  <si>
    <t>F. Patenty przyznane</t>
  </si>
  <si>
    <t>https://punktacjaczasopism.pl/</t>
  </si>
  <si>
    <t>Tu można sprawdzić punktację czasopism za lata 2017-2018:</t>
  </si>
  <si>
    <t>Numer ORCID:</t>
  </si>
  <si>
    <t>Punktacja wg listy MNiSW*</t>
  </si>
  <si>
    <t>* tylko za lata 2017-2018</t>
  </si>
  <si>
    <t>Liczba autorów z danej dyscypliny z UwB</t>
  </si>
  <si>
    <t>Liczba redaktorów z danej dyscypliny z UwB</t>
  </si>
  <si>
    <t>Liczba redaktorów spoza UwB / z innej dyscypliny</t>
  </si>
  <si>
    <t>Artykuły w czasopismach indeksowanych w SCOPUS i/lub Web of Science lub na liście MNiSW z 26.01.2017 za 20 i więcej pkt.</t>
  </si>
  <si>
    <t>Artykuły w pozostałych czasopismach lub na liście MNiSW z 26.01.2017 za mniej niż 20 pkt.</t>
  </si>
  <si>
    <t>dolna granica pkt</t>
  </si>
  <si>
    <t>stopień pierwiastka</t>
  </si>
  <si>
    <t>Deklarowana/e dyscyplina/y w złożonym oświadczeniu zgodnie z art. 265 ust. 5 ustawy Prawo o szkolnictwie wyższym i nauce:</t>
  </si>
  <si>
    <t>suma slotów publikacyjnych za lata 2017-2020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</si>
</sst>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vertical="center"/>
    </xf>
    <xf numFmtId="0" fontId="0" fillId="0" borderId="0" xfId="0" applyBorder="1"/>
    <xf numFmtId="0" fontId="0" fillId="0" borderId="1" xfId="0" applyBorder="1" applyAlignment="1">
      <alignment horizontal="center" vertical="center"/>
    </xf>
    <xf numFmtId="0" fontId="2" fillId="0" borderId="0" xfId="0" applyFont="1"/>
    <xf numFmtId="9" fontId="0" fillId="0" borderId="0" xfId="0" applyNumberFormat="1"/>
    <xf numFmtId="2" fontId="0" fillId="0" borderId="1" xfId="0" applyNumberForma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2" applyAlignment="1">
      <alignment vertical="center"/>
    </xf>
    <xf numFmtId="0" fontId="2" fillId="2" borderId="0" xfId="0" applyFont="1" applyFill="1"/>
    <xf numFmtId="0" fontId="0" fillId="2" borderId="0" xfId="0" applyFill="1"/>
    <xf numFmtId="49" fontId="0" fillId="0" borderId="3" xfId="0" applyNumberForma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1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9" fontId="0" fillId="0" borderId="5" xfId="1" applyFont="1" applyBorder="1" applyAlignment="1" applyProtection="1">
      <alignment horizontal="center" vertical="center"/>
      <protection locked="0"/>
    </xf>
    <xf numFmtId="9" fontId="0" fillId="0" borderId="2" xfId="1" applyFont="1" applyBorder="1" applyAlignment="1" applyProtection="1">
      <alignment horizontal="center" vertical="center"/>
      <protection locked="0"/>
    </xf>
    <xf numFmtId="0" fontId="0" fillId="0" borderId="1" xfId="0" applyBorder="1"/>
    <xf numFmtId="0" fontId="2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right"/>
    </xf>
    <xf numFmtId="2" fontId="2" fillId="0" borderId="2" xfId="0" applyNumberFormat="1" applyFont="1" applyBorder="1"/>
    <xf numFmtId="2" fontId="2" fillId="0" borderId="0" xfId="0" applyNumberFormat="1" applyFont="1" applyBorder="1"/>
    <xf numFmtId="164" fontId="2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 applyProtection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</cellXfs>
  <cellStyles count="3">
    <cellStyle name="Hiperłącze" xfId="2" builtinId="8"/>
    <cellStyle name="Normalny" xfId="0" builtinId="0"/>
    <cellStyle name="Procentowy" xfId="1" builtinId="5"/>
  </cellStyles>
  <dxfs count="2">
    <dxf>
      <font>
        <color rgb="FF9C0006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unktacjaczasopism.pl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-0.249977111117893"/>
  </sheetPr>
  <dimension ref="A1:O85"/>
  <sheetViews>
    <sheetView tabSelected="1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I5" sqref="I5"/>
    </sheetView>
  </sheetViews>
  <sheetFormatPr defaultRowHeight="15" x14ac:dyDescent="0.25"/>
  <cols>
    <col min="1" max="1" width="3.42578125" customWidth="1"/>
    <col min="2" max="2" width="56.140625" bestFit="1" customWidth="1"/>
    <col min="3" max="3" width="39.85546875" customWidth="1"/>
    <col min="4" max="4" width="16" customWidth="1"/>
    <col min="5" max="6" width="17.5703125" customWidth="1"/>
    <col min="7" max="7" width="36.85546875" bestFit="1" customWidth="1"/>
    <col min="8" max="8" width="10.140625" customWidth="1"/>
    <col min="9" max="10" width="13.7109375" customWidth="1"/>
    <col min="11" max="14" width="13.7109375" hidden="1" customWidth="1"/>
    <col min="15" max="15" width="11.28515625" hidden="1" customWidth="1"/>
  </cols>
  <sheetData>
    <row r="1" spans="1:15" ht="15.75" x14ac:dyDescent="0.25">
      <c r="A1" s="7" t="s">
        <v>27</v>
      </c>
    </row>
    <row r="2" spans="1:15" ht="15.75" thickBot="1" x14ac:dyDescent="0.3">
      <c r="A2" s="4"/>
    </row>
    <row r="3" spans="1:15" ht="15.75" thickBot="1" x14ac:dyDescent="0.3">
      <c r="A3" s="4" t="s">
        <v>26</v>
      </c>
      <c r="C3" s="19"/>
      <c r="H3" s="28" t="s">
        <v>61</v>
      </c>
      <c r="I3" s="29">
        <f>SUM(I14:I33)+SUM(I38:I52)+SUM(I57:I59)+SUM(I64:I66)+SUM(I71:I76)</f>
        <v>0</v>
      </c>
      <c r="J3" s="30"/>
    </row>
    <row r="4" spans="1:15" x14ac:dyDescent="0.25">
      <c r="A4" s="4" t="s">
        <v>0</v>
      </c>
      <c r="C4" s="19"/>
    </row>
    <row r="5" spans="1:15" x14ac:dyDescent="0.25">
      <c r="A5" s="4" t="s">
        <v>50</v>
      </c>
      <c r="C5" s="19"/>
    </row>
    <row r="6" spans="1:15" x14ac:dyDescent="0.25">
      <c r="A6" s="4"/>
      <c r="C6" s="2"/>
    </row>
    <row r="7" spans="1:15" ht="15.75" thickBot="1" x14ac:dyDescent="0.3">
      <c r="A7" s="4" t="s">
        <v>60</v>
      </c>
      <c r="G7" s="15" t="s">
        <v>49</v>
      </c>
    </row>
    <row r="8" spans="1:15" ht="30" customHeight="1" thickBot="1" x14ac:dyDescent="0.3">
      <c r="A8" t="s">
        <v>1</v>
      </c>
      <c r="B8" s="34"/>
      <c r="C8" s="35"/>
      <c r="D8" s="24"/>
      <c r="E8" s="13" t="s">
        <v>45</v>
      </c>
      <c r="G8" s="16" t="s">
        <v>48</v>
      </c>
    </row>
    <row r="9" spans="1:15" ht="30" customHeight="1" thickBot="1" x14ac:dyDescent="0.3">
      <c r="A9" t="s">
        <v>2</v>
      </c>
      <c r="B9" s="34"/>
      <c r="C9" s="35"/>
      <c r="D9" s="25"/>
      <c r="E9" s="13" t="s">
        <v>45</v>
      </c>
    </row>
    <row r="11" spans="1:15" x14ac:dyDescent="0.25">
      <c r="A11" s="17" t="s">
        <v>3</v>
      </c>
      <c r="B11" s="17" t="s">
        <v>56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</row>
    <row r="12" spans="1:15" x14ac:dyDescent="0.25">
      <c r="B12" t="s">
        <v>22</v>
      </c>
    </row>
    <row r="13" spans="1:15" ht="45" x14ac:dyDescent="0.25">
      <c r="A13" s="8"/>
      <c r="B13" s="11" t="s">
        <v>9</v>
      </c>
      <c r="C13" s="9" t="s">
        <v>10</v>
      </c>
      <c r="D13" s="10" t="s">
        <v>13</v>
      </c>
      <c r="E13" s="10" t="s">
        <v>53</v>
      </c>
      <c r="F13" s="10" t="s">
        <v>46</v>
      </c>
      <c r="G13" s="10" t="s">
        <v>21</v>
      </c>
      <c r="H13" s="10" t="s">
        <v>51</v>
      </c>
      <c r="I13" s="10" t="s">
        <v>41</v>
      </c>
      <c r="J13" s="10" t="s">
        <v>42</v>
      </c>
      <c r="K13" s="10"/>
      <c r="L13" s="10" t="s">
        <v>43</v>
      </c>
      <c r="M13" s="10"/>
      <c r="N13" s="10"/>
      <c r="O13" s="10" t="s">
        <v>42</v>
      </c>
    </row>
    <row r="14" spans="1:15" ht="30" customHeight="1" x14ac:dyDescent="0.25">
      <c r="A14" s="3">
        <v>1</v>
      </c>
      <c r="B14" s="20"/>
      <c r="C14" s="20"/>
      <c r="D14" s="21"/>
      <c r="E14" s="21"/>
      <c r="F14" s="21"/>
      <c r="G14" s="22"/>
      <c r="H14" s="23"/>
      <c r="I14" s="6">
        <f>ROUND(IF(B14=$I$9,0,K14),2)</f>
        <v>0</v>
      </c>
      <c r="J14" s="31">
        <f>ROUND(IF(B14=$I$9,0,O14),4)</f>
        <v>0</v>
      </c>
      <c r="K14" s="14" t="e">
        <f t="shared" ref="K14:K23" si="0">IF(H14&gt;L14,1/E14,((E14/(E14+F14))^(1/2))*(1/E14))</f>
        <v>#DIV/0!</v>
      </c>
      <c r="L14" s="6">
        <f>IF(D14&lt;2019,29,99)</f>
        <v>29</v>
      </c>
      <c r="M14" s="6"/>
      <c r="N14" s="6"/>
      <c r="O14" s="12" t="e">
        <f t="shared" ref="O14:O23" si="1">H14*K14</f>
        <v>#DIV/0!</v>
      </c>
    </row>
    <row r="15" spans="1:15" ht="30" customHeight="1" x14ac:dyDescent="0.25">
      <c r="A15" s="3">
        <v>2</v>
      </c>
      <c r="B15" s="20"/>
      <c r="C15" s="20"/>
      <c r="D15" s="21"/>
      <c r="E15" s="21"/>
      <c r="F15" s="21"/>
      <c r="G15" s="22"/>
      <c r="H15" s="23"/>
      <c r="I15" s="6">
        <f t="shared" ref="I15:I23" si="2">ROUND(IF(B15=$I$9,0,K15),2)</f>
        <v>0</v>
      </c>
      <c r="J15" s="31">
        <f t="shared" ref="J15:J23" si="3">ROUND(IF(B15=$I$9,0,O15),4)</f>
        <v>0</v>
      </c>
      <c r="K15" s="14" t="e">
        <f t="shared" si="0"/>
        <v>#DIV/0!</v>
      </c>
      <c r="L15" s="6">
        <f t="shared" ref="L15:L23" si="4">IF(D15&lt;2019,29,99)</f>
        <v>29</v>
      </c>
      <c r="M15" s="6"/>
      <c r="N15" s="6"/>
      <c r="O15" s="12" t="e">
        <f t="shared" si="1"/>
        <v>#DIV/0!</v>
      </c>
    </row>
    <row r="16" spans="1:15" ht="30" customHeight="1" x14ac:dyDescent="0.25">
      <c r="A16" s="3">
        <v>3</v>
      </c>
      <c r="B16" s="20"/>
      <c r="C16" s="20"/>
      <c r="D16" s="21"/>
      <c r="E16" s="21"/>
      <c r="F16" s="21"/>
      <c r="G16" s="22"/>
      <c r="H16" s="23"/>
      <c r="I16" s="6">
        <f t="shared" si="2"/>
        <v>0</v>
      </c>
      <c r="J16" s="31">
        <f t="shared" si="3"/>
        <v>0</v>
      </c>
      <c r="K16" s="14" t="e">
        <f t="shared" si="0"/>
        <v>#DIV/0!</v>
      </c>
      <c r="L16" s="6">
        <f t="shared" si="4"/>
        <v>29</v>
      </c>
      <c r="M16" s="6"/>
      <c r="N16" s="6"/>
      <c r="O16" s="12" t="e">
        <f t="shared" si="1"/>
        <v>#DIV/0!</v>
      </c>
    </row>
    <row r="17" spans="1:15" ht="30" customHeight="1" x14ac:dyDescent="0.25">
      <c r="A17" s="3">
        <v>4</v>
      </c>
      <c r="B17" s="20"/>
      <c r="C17" s="20"/>
      <c r="D17" s="21"/>
      <c r="E17" s="21"/>
      <c r="F17" s="21"/>
      <c r="G17" s="22"/>
      <c r="H17" s="23"/>
      <c r="I17" s="6">
        <f t="shared" si="2"/>
        <v>0</v>
      </c>
      <c r="J17" s="31">
        <f t="shared" si="3"/>
        <v>0</v>
      </c>
      <c r="K17" s="14" t="e">
        <f t="shared" si="0"/>
        <v>#DIV/0!</v>
      </c>
      <c r="L17" s="6">
        <f t="shared" si="4"/>
        <v>29</v>
      </c>
      <c r="M17" s="6"/>
      <c r="N17" s="6"/>
      <c r="O17" s="12" t="e">
        <f t="shared" si="1"/>
        <v>#DIV/0!</v>
      </c>
    </row>
    <row r="18" spans="1:15" ht="30" customHeight="1" x14ac:dyDescent="0.25">
      <c r="A18" s="3">
        <v>5</v>
      </c>
      <c r="B18" s="20"/>
      <c r="C18" s="20"/>
      <c r="D18" s="21"/>
      <c r="E18" s="21"/>
      <c r="F18" s="21"/>
      <c r="G18" s="22"/>
      <c r="H18" s="23"/>
      <c r="I18" s="6">
        <f t="shared" si="2"/>
        <v>0</v>
      </c>
      <c r="J18" s="31">
        <f t="shared" si="3"/>
        <v>0</v>
      </c>
      <c r="K18" s="14" t="e">
        <f t="shared" si="0"/>
        <v>#DIV/0!</v>
      </c>
      <c r="L18" s="6">
        <f t="shared" si="4"/>
        <v>29</v>
      </c>
      <c r="M18" s="6"/>
      <c r="N18" s="6"/>
      <c r="O18" s="12" t="e">
        <f t="shared" si="1"/>
        <v>#DIV/0!</v>
      </c>
    </row>
    <row r="19" spans="1:15" ht="30" customHeight="1" x14ac:dyDescent="0.25">
      <c r="A19" s="3">
        <v>6</v>
      </c>
      <c r="B19" s="20"/>
      <c r="C19" s="20"/>
      <c r="D19" s="21"/>
      <c r="E19" s="21"/>
      <c r="F19" s="21"/>
      <c r="G19" s="22"/>
      <c r="H19" s="23"/>
      <c r="I19" s="6">
        <f t="shared" si="2"/>
        <v>0</v>
      </c>
      <c r="J19" s="31">
        <f t="shared" si="3"/>
        <v>0</v>
      </c>
      <c r="K19" s="14" t="e">
        <f t="shared" si="0"/>
        <v>#DIV/0!</v>
      </c>
      <c r="L19" s="6">
        <f t="shared" si="4"/>
        <v>29</v>
      </c>
      <c r="M19" s="6"/>
      <c r="N19" s="6"/>
      <c r="O19" s="12" t="e">
        <f t="shared" si="1"/>
        <v>#DIV/0!</v>
      </c>
    </row>
    <row r="20" spans="1:15" ht="30" customHeight="1" x14ac:dyDescent="0.25">
      <c r="A20" s="3">
        <v>7</v>
      </c>
      <c r="B20" s="20"/>
      <c r="C20" s="20"/>
      <c r="D20" s="21"/>
      <c r="E20" s="21"/>
      <c r="F20" s="21"/>
      <c r="G20" s="22"/>
      <c r="H20" s="23"/>
      <c r="I20" s="6">
        <f t="shared" si="2"/>
        <v>0</v>
      </c>
      <c r="J20" s="31">
        <f t="shared" si="3"/>
        <v>0</v>
      </c>
      <c r="K20" s="14" t="e">
        <f t="shared" si="0"/>
        <v>#DIV/0!</v>
      </c>
      <c r="L20" s="6">
        <f t="shared" si="4"/>
        <v>29</v>
      </c>
      <c r="M20" s="6"/>
      <c r="N20" s="6"/>
      <c r="O20" s="12" t="e">
        <f t="shared" si="1"/>
        <v>#DIV/0!</v>
      </c>
    </row>
    <row r="21" spans="1:15" ht="30" customHeight="1" x14ac:dyDescent="0.25">
      <c r="A21" s="3">
        <v>8</v>
      </c>
      <c r="B21" s="20"/>
      <c r="C21" s="20"/>
      <c r="D21" s="21"/>
      <c r="E21" s="21"/>
      <c r="F21" s="21"/>
      <c r="G21" s="22"/>
      <c r="H21" s="23"/>
      <c r="I21" s="6">
        <f t="shared" si="2"/>
        <v>0</v>
      </c>
      <c r="J21" s="31">
        <f t="shared" si="3"/>
        <v>0</v>
      </c>
      <c r="K21" s="14" t="e">
        <f t="shared" si="0"/>
        <v>#DIV/0!</v>
      </c>
      <c r="L21" s="6">
        <f t="shared" si="4"/>
        <v>29</v>
      </c>
      <c r="M21" s="6"/>
      <c r="N21" s="6"/>
      <c r="O21" s="12" t="e">
        <f t="shared" si="1"/>
        <v>#DIV/0!</v>
      </c>
    </row>
    <row r="22" spans="1:15" ht="30" customHeight="1" x14ac:dyDescent="0.25">
      <c r="A22" s="3">
        <v>9</v>
      </c>
      <c r="B22" s="20"/>
      <c r="C22" s="20"/>
      <c r="D22" s="21"/>
      <c r="E22" s="21"/>
      <c r="F22" s="21"/>
      <c r="G22" s="22"/>
      <c r="H22" s="23"/>
      <c r="I22" s="6">
        <f t="shared" si="2"/>
        <v>0</v>
      </c>
      <c r="J22" s="31">
        <f t="shared" si="3"/>
        <v>0</v>
      </c>
      <c r="K22" s="14" t="e">
        <f t="shared" si="0"/>
        <v>#DIV/0!</v>
      </c>
      <c r="L22" s="6">
        <f t="shared" si="4"/>
        <v>29</v>
      </c>
      <c r="M22" s="6"/>
      <c r="N22" s="6"/>
      <c r="O22" s="12" t="e">
        <f t="shared" si="1"/>
        <v>#DIV/0!</v>
      </c>
    </row>
    <row r="23" spans="1:15" ht="30" customHeight="1" x14ac:dyDescent="0.25">
      <c r="A23" s="3">
        <v>10</v>
      </c>
      <c r="B23" s="20"/>
      <c r="C23" s="20"/>
      <c r="D23" s="21"/>
      <c r="E23" s="21"/>
      <c r="F23" s="21"/>
      <c r="G23" s="22"/>
      <c r="H23" s="23"/>
      <c r="I23" s="6">
        <f t="shared" si="2"/>
        <v>0</v>
      </c>
      <c r="J23" s="31">
        <f t="shared" si="3"/>
        <v>0</v>
      </c>
      <c r="K23" s="14" t="e">
        <f t="shared" si="0"/>
        <v>#DIV/0!</v>
      </c>
      <c r="L23" s="6">
        <f t="shared" si="4"/>
        <v>29</v>
      </c>
      <c r="M23" s="6"/>
      <c r="N23" s="6"/>
      <c r="O23" s="12" t="e">
        <f t="shared" si="1"/>
        <v>#DIV/0!</v>
      </c>
    </row>
    <row r="24" spans="1:15" ht="30" customHeight="1" x14ac:dyDescent="0.25">
      <c r="A24" s="3">
        <v>11</v>
      </c>
      <c r="B24" s="20"/>
      <c r="C24" s="20"/>
      <c r="D24" s="21"/>
      <c r="E24" s="21"/>
      <c r="F24" s="21"/>
      <c r="G24" s="22"/>
      <c r="H24" s="23"/>
      <c r="I24" s="6">
        <f t="shared" ref="I24:I29" si="5">ROUND(IF(B24=$I$9,0,K24),2)</f>
        <v>0</v>
      </c>
      <c r="J24" s="31">
        <f t="shared" ref="J24:J29" si="6">ROUND(IF(B24=$I$9,0,O24),4)</f>
        <v>0</v>
      </c>
      <c r="K24" s="14" t="e">
        <f t="shared" ref="K24:K29" si="7">IF(H24&gt;L24,1/E24,((E24/(E24+F24))^(1/2))*(1/E24))</f>
        <v>#DIV/0!</v>
      </c>
      <c r="L24" s="6">
        <f t="shared" ref="L24:L29" si="8">IF(D24&lt;2019,29,99)</f>
        <v>29</v>
      </c>
      <c r="M24" s="6"/>
      <c r="N24" s="6"/>
      <c r="O24" s="12" t="e">
        <f t="shared" ref="O24:O29" si="9">H24*K24</f>
        <v>#DIV/0!</v>
      </c>
    </row>
    <row r="25" spans="1:15" ht="30" customHeight="1" x14ac:dyDescent="0.25">
      <c r="A25" s="3">
        <v>12</v>
      </c>
      <c r="B25" s="20"/>
      <c r="C25" s="20"/>
      <c r="D25" s="21"/>
      <c r="E25" s="21"/>
      <c r="F25" s="21"/>
      <c r="G25" s="22"/>
      <c r="H25" s="23"/>
      <c r="I25" s="6">
        <f t="shared" si="5"/>
        <v>0</v>
      </c>
      <c r="J25" s="31">
        <f t="shared" si="6"/>
        <v>0</v>
      </c>
      <c r="K25" s="14" t="e">
        <f t="shared" si="7"/>
        <v>#DIV/0!</v>
      </c>
      <c r="L25" s="6">
        <f t="shared" si="8"/>
        <v>29</v>
      </c>
      <c r="M25" s="6"/>
      <c r="N25" s="6"/>
      <c r="O25" s="12" t="e">
        <f t="shared" si="9"/>
        <v>#DIV/0!</v>
      </c>
    </row>
    <row r="26" spans="1:15" ht="30" customHeight="1" x14ac:dyDescent="0.25">
      <c r="A26" s="3">
        <v>13</v>
      </c>
      <c r="B26" s="20"/>
      <c r="C26" s="20"/>
      <c r="D26" s="21"/>
      <c r="E26" s="21"/>
      <c r="F26" s="21"/>
      <c r="G26" s="22"/>
      <c r="H26" s="23"/>
      <c r="I26" s="6">
        <f t="shared" si="5"/>
        <v>0</v>
      </c>
      <c r="J26" s="31">
        <f t="shared" si="6"/>
        <v>0</v>
      </c>
      <c r="K26" s="14" t="e">
        <f t="shared" si="7"/>
        <v>#DIV/0!</v>
      </c>
      <c r="L26" s="6">
        <f t="shared" si="8"/>
        <v>29</v>
      </c>
      <c r="M26" s="6"/>
      <c r="N26" s="6"/>
      <c r="O26" s="12" t="e">
        <f t="shared" si="9"/>
        <v>#DIV/0!</v>
      </c>
    </row>
    <row r="27" spans="1:15" ht="30" customHeight="1" x14ac:dyDescent="0.25">
      <c r="A27" s="3">
        <v>14</v>
      </c>
      <c r="B27" s="20"/>
      <c r="C27" s="20"/>
      <c r="D27" s="21"/>
      <c r="E27" s="21"/>
      <c r="F27" s="21"/>
      <c r="G27" s="22"/>
      <c r="H27" s="23"/>
      <c r="I27" s="6">
        <f t="shared" si="5"/>
        <v>0</v>
      </c>
      <c r="J27" s="31">
        <f t="shared" si="6"/>
        <v>0</v>
      </c>
      <c r="K27" s="14" t="e">
        <f t="shared" si="7"/>
        <v>#DIV/0!</v>
      </c>
      <c r="L27" s="6">
        <f t="shared" si="8"/>
        <v>29</v>
      </c>
      <c r="M27" s="6"/>
      <c r="N27" s="6"/>
      <c r="O27" s="12" t="e">
        <f t="shared" si="9"/>
        <v>#DIV/0!</v>
      </c>
    </row>
    <row r="28" spans="1:15" ht="30" customHeight="1" x14ac:dyDescent="0.25">
      <c r="A28" s="3">
        <v>15</v>
      </c>
      <c r="B28" s="20"/>
      <c r="C28" s="20"/>
      <c r="D28" s="21"/>
      <c r="E28" s="21"/>
      <c r="F28" s="21"/>
      <c r="G28" s="22"/>
      <c r="H28" s="23"/>
      <c r="I28" s="6">
        <f t="shared" si="5"/>
        <v>0</v>
      </c>
      <c r="J28" s="31">
        <f t="shared" si="6"/>
        <v>0</v>
      </c>
      <c r="K28" s="14" t="e">
        <f t="shared" si="7"/>
        <v>#DIV/0!</v>
      </c>
      <c r="L28" s="6">
        <f t="shared" si="8"/>
        <v>29</v>
      </c>
      <c r="M28" s="6"/>
      <c r="N28" s="6"/>
      <c r="O28" s="12" t="e">
        <f t="shared" si="9"/>
        <v>#DIV/0!</v>
      </c>
    </row>
    <row r="29" spans="1:15" ht="30" customHeight="1" x14ac:dyDescent="0.25">
      <c r="A29" s="3">
        <v>16</v>
      </c>
      <c r="B29" s="20"/>
      <c r="C29" s="20"/>
      <c r="D29" s="21"/>
      <c r="E29" s="21"/>
      <c r="F29" s="21"/>
      <c r="G29" s="22"/>
      <c r="H29" s="23"/>
      <c r="I29" s="6">
        <f t="shared" si="5"/>
        <v>0</v>
      </c>
      <c r="J29" s="31">
        <f t="shared" si="6"/>
        <v>0</v>
      </c>
      <c r="K29" s="14" t="e">
        <f t="shared" si="7"/>
        <v>#DIV/0!</v>
      </c>
      <c r="L29" s="6">
        <f t="shared" si="8"/>
        <v>29</v>
      </c>
      <c r="M29" s="6"/>
      <c r="N29" s="6"/>
      <c r="O29" s="12" t="e">
        <f t="shared" si="9"/>
        <v>#DIV/0!</v>
      </c>
    </row>
    <row r="30" spans="1:15" ht="30" customHeight="1" x14ac:dyDescent="0.25">
      <c r="A30" s="3">
        <v>17</v>
      </c>
      <c r="B30" s="20"/>
      <c r="C30" s="20"/>
      <c r="D30" s="21"/>
      <c r="E30" s="21"/>
      <c r="F30" s="21"/>
      <c r="G30" s="22"/>
      <c r="H30" s="23"/>
      <c r="I30" s="6">
        <f t="shared" ref="I30:I33" si="10">ROUND(IF(B30=$I$9,0,K30),2)</f>
        <v>0</v>
      </c>
      <c r="J30" s="31">
        <f t="shared" ref="J30:J33" si="11">ROUND(IF(B30=$I$9,0,O30),4)</f>
        <v>0</v>
      </c>
      <c r="K30" s="14" t="e">
        <f t="shared" ref="K30:K33" si="12">IF(H30&gt;L30,1/E30,((E30/(E30+F30))^(1/2))*(1/E30))</f>
        <v>#DIV/0!</v>
      </c>
      <c r="L30" s="6">
        <f t="shared" ref="L30:L33" si="13">IF(D30&lt;2019,29,99)</f>
        <v>29</v>
      </c>
      <c r="M30" s="6"/>
      <c r="N30" s="6"/>
      <c r="O30" s="12" t="e">
        <f t="shared" ref="O30:O33" si="14">H30*K30</f>
        <v>#DIV/0!</v>
      </c>
    </row>
    <row r="31" spans="1:15" ht="30" customHeight="1" x14ac:dyDescent="0.25">
      <c r="A31" s="3">
        <v>18</v>
      </c>
      <c r="B31" s="20"/>
      <c r="C31" s="20"/>
      <c r="D31" s="21"/>
      <c r="E31" s="21"/>
      <c r="F31" s="21"/>
      <c r="G31" s="22"/>
      <c r="H31" s="23"/>
      <c r="I31" s="6">
        <f t="shared" si="10"/>
        <v>0</v>
      </c>
      <c r="J31" s="31">
        <f t="shared" si="11"/>
        <v>0</v>
      </c>
      <c r="K31" s="14" t="e">
        <f t="shared" si="12"/>
        <v>#DIV/0!</v>
      </c>
      <c r="L31" s="6">
        <f t="shared" si="13"/>
        <v>29</v>
      </c>
      <c r="M31" s="6"/>
      <c r="N31" s="6"/>
      <c r="O31" s="12" t="e">
        <f t="shared" si="14"/>
        <v>#DIV/0!</v>
      </c>
    </row>
    <row r="32" spans="1:15" ht="30" customHeight="1" x14ac:dyDescent="0.25">
      <c r="A32" s="3">
        <v>19</v>
      </c>
      <c r="B32" s="20"/>
      <c r="C32" s="20"/>
      <c r="D32" s="21"/>
      <c r="E32" s="21"/>
      <c r="F32" s="21"/>
      <c r="G32" s="22"/>
      <c r="H32" s="23"/>
      <c r="I32" s="6">
        <f t="shared" si="10"/>
        <v>0</v>
      </c>
      <c r="J32" s="31">
        <f t="shared" si="11"/>
        <v>0</v>
      </c>
      <c r="K32" s="14" t="e">
        <f t="shared" si="12"/>
        <v>#DIV/0!</v>
      </c>
      <c r="L32" s="6">
        <f t="shared" si="13"/>
        <v>29</v>
      </c>
      <c r="M32" s="6"/>
      <c r="N32" s="6"/>
      <c r="O32" s="12" t="e">
        <f t="shared" si="14"/>
        <v>#DIV/0!</v>
      </c>
    </row>
    <row r="33" spans="1:15" ht="30" customHeight="1" x14ac:dyDescent="0.25">
      <c r="A33" s="3">
        <v>20</v>
      </c>
      <c r="B33" s="20"/>
      <c r="C33" s="20"/>
      <c r="D33" s="21"/>
      <c r="E33" s="21"/>
      <c r="F33" s="21"/>
      <c r="G33" s="22"/>
      <c r="H33" s="23"/>
      <c r="I33" s="6">
        <f t="shared" si="10"/>
        <v>0</v>
      </c>
      <c r="J33" s="31">
        <f t="shared" si="11"/>
        <v>0</v>
      </c>
      <c r="K33" s="14" t="e">
        <f t="shared" si="12"/>
        <v>#DIV/0!</v>
      </c>
      <c r="L33" s="6">
        <f t="shared" si="13"/>
        <v>29</v>
      </c>
      <c r="M33" s="6"/>
      <c r="N33" s="6"/>
      <c r="O33" s="12" t="e">
        <f t="shared" si="14"/>
        <v>#DIV/0!</v>
      </c>
    </row>
    <row r="34" spans="1:15" x14ac:dyDescent="0.25">
      <c r="H34" t="s">
        <v>52</v>
      </c>
    </row>
    <row r="35" spans="1:15" x14ac:dyDescent="0.25">
      <c r="A35" s="17" t="s">
        <v>5</v>
      </c>
      <c r="B35" s="17" t="s">
        <v>57</v>
      </c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x14ac:dyDescent="0.25">
      <c r="B36" t="s">
        <v>22</v>
      </c>
    </row>
    <row r="37" spans="1:15" ht="45" x14ac:dyDescent="0.25">
      <c r="A37" s="8"/>
      <c r="B37" s="11" t="s">
        <v>9</v>
      </c>
      <c r="C37" s="9" t="s">
        <v>10</v>
      </c>
      <c r="D37" s="10" t="s">
        <v>13</v>
      </c>
      <c r="E37" s="10" t="s">
        <v>53</v>
      </c>
      <c r="F37" s="10" t="s">
        <v>46</v>
      </c>
      <c r="G37" s="10" t="s">
        <v>21</v>
      </c>
      <c r="H37" s="10" t="s">
        <v>51</v>
      </c>
      <c r="I37" s="10" t="s">
        <v>41</v>
      </c>
      <c r="J37" s="10" t="s">
        <v>42</v>
      </c>
      <c r="K37" s="10"/>
      <c r="L37" s="10" t="s">
        <v>43</v>
      </c>
      <c r="M37" s="10"/>
      <c r="N37" s="10"/>
      <c r="O37" s="10" t="s">
        <v>42</v>
      </c>
    </row>
    <row r="38" spans="1:15" s="1" customFormat="1" ht="29.25" customHeight="1" x14ac:dyDescent="0.25">
      <c r="A38" s="3">
        <v>1</v>
      </c>
      <c r="B38" s="20"/>
      <c r="C38" s="20"/>
      <c r="D38" s="21"/>
      <c r="E38" s="21"/>
      <c r="F38" s="21"/>
      <c r="G38" s="22"/>
      <c r="H38" s="23"/>
      <c r="I38" s="6">
        <f>ROUND(IF(B38=$I$9,0,K38),2)</f>
        <v>0</v>
      </c>
      <c r="J38" s="31">
        <f>ROUND(IF(B38=$I$9,0,O38),4)</f>
        <v>0</v>
      </c>
      <c r="K38" s="14" t="e">
        <f>IF(H38&gt;L38,((E38/(E38+F38))^(1/2))*(1/E38),(E38/(E38+F38))*(1/E38))</f>
        <v>#DIV/0!</v>
      </c>
      <c r="L38" s="6">
        <v>19</v>
      </c>
      <c r="M38" s="6"/>
      <c r="N38" s="6"/>
      <c r="O38" s="12" t="e">
        <f>H38*K38</f>
        <v>#DIV/0!</v>
      </c>
    </row>
    <row r="39" spans="1:15" s="1" customFormat="1" ht="29.25" customHeight="1" x14ac:dyDescent="0.25">
      <c r="A39" s="3">
        <v>2</v>
      </c>
      <c r="B39" s="20"/>
      <c r="C39" s="20"/>
      <c r="D39" s="21"/>
      <c r="E39" s="21"/>
      <c r="F39" s="21"/>
      <c r="G39" s="22"/>
      <c r="H39" s="23"/>
      <c r="I39" s="6">
        <f t="shared" ref="I39:I51" si="15">ROUND(IF(B39=$I$9,0,K39),2)</f>
        <v>0</v>
      </c>
      <c r="J39" s="31">
        <f t="shared" ref="J39:J51" si="16">ROUND(IF(B39=$I$9,0,O39),4)</f>
        <v>0</v>
      </c>
      <c r="K39" s="14" t="e">
        <f t="shared" ref="K39:K51" si="17">IF(H39&gt;L39,((E39/(E39+F39))^(1/2))*(1/E39),(E39/(E39+F39))*(1/E39))</f>
        <v>#DIV/0!</v>
      </c>
      <c r="L39" s="6">
        <v>19</v>
      </c>
      <c r="M39" s="6"/>
      <c r="N39" s="6"/>
      <c r="O39" s="12" t="e">
        <f t="shared" ref="O39:O51" si="18">H39*K39</f>
        <v>#DIV/0!</v>
      </c>
    </row>
    <row r="40" spans="1:15" s="1" customFormat="1" ht="29.25" customHeight="1" x14ac:dyDescent="0.25">
      <c r="A40" s="3">
        <v>3</v>
      </c>
      <c r="B40" s="20"/>
      <c r="C40" s="20"/>
      <c r="D40" s="21"/>
      <c r="E40" s="21"/>
      <c r="F40" s="21"/>
      <c r="G40" s="22"/>
      <c r="H40" s="23"/>
      <c r="I40" s="6">
        <f t="shared" si="15"/>
        <v>0</v>
      </c>
      <c r="J40" s="31">
        <f t="shared" si="16"/>
        <v>0</v>
      </c>
      <c r="K40" s="14" t="e">
        <f t="shared" si="17"/>
        <v>#DIV/0!</v>
      </c>
      <c r="L40" s="6">
        <v>19</v>
      </c>
      <c r="M40" s="6"/>
      <c r="N40" s="6"/>
      <c r="O40" s="12" t="e">
        <f t="shared" si="18"/>
        <v>#DIV/0!</v>
      </c>
    </row>
    <row r="41" spans="1:15" s="1" customFormat="1" ht="29.25" customHeight="1" x14ac:dyDescent="0.25">
      <c r="A41" s="3">
        <v>4</v>
      </c>
      <c r="B41" s="20"/>
      <c r="C41" s="20"/>
      <c r="D41" s="21"/>
      <c r="E41" s="21"/>
      <c r="F41" s="21"/>
      <c r="G41" s="22"/>
      <c r="H41" s="23"/>
      <c r="I41" s="6">
        <f t="shared" si="15"/>
        <v>0</v>
      </c>
      <c r="J41" s="31">
        <f>ROUND(IF(B41=$I$9,0,O41),4)</f>
        <v>0</v>
      </c>
      <c r="K41" s="14" t="e">
        <f t="shared" si="17"/>
        <v>#DIV/0!</v>
      </c>
      <c r="L41" s="6">
        <v>19</v>
      </c>
      <c r="M41" s="6"/>
      <c r="N41" s="6"/>
      <c r="O41" s="12" t="e">
        <f t="shared" si="18"/>
        <v>#DIV/0!</v>
      </c>
    </row>
    <row r="42" spans="1:15" s="1" customFormat="1" ht="29.25" customHeight="1" x14ac:dyDescent="0.25">
      <c r="A42" s="3">
        <v>5</v>
      </c>
      <c r="B42" s="20"/>
      <c r="C42" s="20"/>
      <c r="D42" s="21"/>
      <c r="E42" s="21"/>
      <c r="F42" s="21"/>
      <c r="G42" s="22"/>
      <c r="H42" s="23"/>
      <c r="I42" s="6">
        <f t="shared" si="15"/>
        <v>0</v>
      </c>
      <c r="J42" s="31">
        <f t="shared" si="16"/>
        <v>0</v>
      </c>
      <c r="K42" s="14" t="e">
        <f t="shared" si="17"/>
        <v>#DIV/0!</v>
      </c>
      <c r="L42" s="6">
        <v>19</v>
      </c>
      <c r="M42" s="6"/>
      <c r="N42" s="6"/>
      <c r="O42" s="12" t="e">
        <f t="shared" si="18"/>
        <v>#DIV/0!</v>
      </c>
    </row>
    <row r="43" spans="1:15" s="1" customFormat="1" ht="29.25" customHeight="1" x14ac:dyDescent="0.25">
      <c r="A43" s="3">
        <v>6</v>
      </c>
      <c r="B43" s="20"/>
      <c r="C43" s="20"/>
      <c r="D43" s="21"/>
      <c r="E43" s="21"/>
      <c r="F43" s="21"/>
      <c r="G43" s="22"/>
      <c r="H43" s="23"/>
      <c r="I43" s="6">
        <f t="shared" si="15"/>
        <v>0</v>
      </c>
      <c r="J43" s="31">
        <f t="shared" si="16"/>
        <v>0</v>
      </c>
      <c r="K43" s="14" t="e">
        <f t="shared" si="17"/>
        <v>#DIV/0!</v>
      </c>
      <c r="L43" s="6">
        <v>19</v>
      </c>
      <c r="M43" s="6"/>
      <c r="N43" s="6"/>
      <c r="O43" s="12" t="e">
        <f t="shared" si="18"/>
        <v>#DIV/0!</v>
      </c>
    </row>
    <row r="44" spans="1:15" s="1" customFormat="1" ht="29.25" customHeight="1" x14ac:dyDescent="0.25">
      <c r="A44" s="3">
        <v>7</v>
      </c>
      <c r="B44" s="20"/>
      <c r="C44" s="20"/>
      <c r="D44" s="21"/>
      <c r="E44" s="21"/>
      <c r="F44" s="21"/>
      <c r="G44" s="22"/>
      <c r="H44" s="23"/>
      <c r="I44" s="6">
        <f t="shared" si="15"/>
        <v>0</v>
      </c>
      <c r="J44" s="31">
        <f t="shared" si="16"/>
        <v>0</v>
      </c>
      <c r="K44" s="14" t="e">
        <f t="shared" si="17"/>
        <v>#DIV/0!</v>
      </c>
      <c r="L44" s="6">
        <v>19</v>
      </c>
      <c r="M44" s="6"/>
      <c r="N44" s="6"/>
      <c r="O44" s="12" t="e">
        <f t="shared" si="18"/>
        <v>#DIV/0!</v>
      </c>
    </row>
    <row r="45" spans="1:15" s="1" customFormat="1" ht="29.25" customHeight="1" x14ac:dyDescent="0.25">
      <c r="A45" s="3">
        <v>8</v>
      </c>
      <c r="B45" s="20"/>
      <c r="C45" s="20"/>
      <c r="D45" s="21"/>
      <c r="E45" s="21"/>
      <c r="F45" s="21"/>
      <c r="G45" s="22"/>
      <c r="H45" s="23"/>
      <c r="I45" s="6">
        <f t="shared" si="15"/>
        <v>0</v>
      </c>
      <c r="J45" s="31">
        <f t="shared" si="16"/>
        <v>0</v>
      </c>
      <c r="K45" s="14" t="e">
        <f t="shared" si="17"/>
        <v>#DIV/0!</v>
      </c>
      <c r="L45" s="6">
        <v>19</v>
      </c>
      <c r="M45" s="6"/>
      <c r="N45" s="6"/>
      <c r="O45" s="12" t="e">
        <f t="shared" si="18"/>
        <v>#DIV/0!</v>
      </c>
    </row>
    <row r="46" spans="1:15" s="1" customFormat="1" ht="29.25" customHeight="1" x14ac:dyDescent="0.25">
      <c r="A46" s="3">
        <v>9</v>
      </c>
      <c r="B46" s="20"/>
      <c r="C46" s="20"/>
      <c r="D46" s="21"/>
      <c r="E46" s="21"/>
      <c r="F46" s="21"/>
      <c r="G46" s="22"/>
      <c r="H46" s="23"/>
      <c r="I46" s="6">
        <f t="shared" si="15"/>
        <v>0</v>
      </c>
      <c r="J46" s="31">
        <f t="shared" si="16"/>
        <v>0</v>
      </c>
      <c r="K46" s="14" t="e">
        <f t="shared" si="17"/>
        <v>#DIV/0!</v>
      </c>
      <c r="L46" s="6">
        <v>19</v>
      </c>
      <c r="M46" s="6"/>
      <c r="N46" s="6"/>
      <c r="O46" s="12" t="e">
        <f t="shared" si="18"/>
        <v>#DIV/0!</v>
      </c>
    </row>
    <row r="47" spans="1:15" s="1" customFormat="1" ht="29.25" customHeight="1" x14ac:dyDescent="0.25">
      <c r="A47" s="3">
        <v>10</v>
      </c>
      <c r="B47" s="20"/>
      <c r="C47" s="20"/>
      <c r="D47" s="21"/>
      <c r="E47" s="21"/>
      <c r="F47" s="21"/>
      <c r="G47" s="22"/>
      <c r="H47" s="23"/>
      <c r="I47" s="6">
        <f t="shared" si="15"/>
        <v>0</v>
      </c>
      <c r="J47" s="31">
        <f t="shared" si="16"/>
        <v>0</v>
      </c>
      <c r="K47" s="14" t="e">
        <f t="shared" si="17"/>
        <v>#DIV/0!</v>
      </c>
      <c r="L47" s="6">
        <v>19</v>
      </c>
      <c r="M47" s="6"/>
      <c r="N47" s="6"/>
      <c r="O47" s="12" t="e">
        <f t="shared" si="18"/>
        <v>#DIV/0!</v>
      </c>
    </row>
    <row r="48" spans="1:15" s="1" customFormat="1" ht="29.25" customHeight="1" x14ac:dyDescent="0.25">
      <c r="A48" s="3">
        <v>11</v>
      </c>
      <c r="B48" s="20"/>
      <c r="C48" s="20"/>
      <c r="D48" s="21"/>
      <c r="E48" s="21"/>
      <c r="F48" s="21"/>
      <c r="G48" s="22"/>
      <c r="H48" s="23"/>
      <c r="I48" s="6">
        <f t="shared" si="15"/>
        <v>0</v>
      </c>
      <c r="J48" s="31">
        <f t="shared" si="16"/>
        <v>0</v>
      </c>
      <c r="K48" s="14" t="e">
        <f t="shared" si="17"/>
        <v>#DIV/0!</v>
      </c>
      <c r="L48" s="6">
        <v>19</v>
      </c>
      <c r="M48" s="6"/>
      <c r="N48" s="6"/>
      <c r="O48" s="12" t="e">
        <f t="shared" si="18"/>
        <v>#DIV/0!</v>
      </c>
    </row>
    <row r="49" spans="1:15" s="1" customFormat="1" ht="29.25" customHeight="1" x14ac:dyDescent="0.25">
      <c r="A49" s="3">
        <v>12</v>
      </c>
      <c r="B49" s="20"/>
      <c r="C49" s="20"/>
      <c r="D49" s="21"/>
      <c r="E49" s="21"/>
      <c r="F49" s="21"/>
      <c r="G49" s="22"/>
      <c r="H49" s="23"/>
      <c r="I49" s="6">
        <f t="shared" si="15"/>
        <v>0</v>
      </c>
      <c r="J49" s="31">
        <f t="shared" si="16"/>
        <v>0</v>
      </c>
      <c r="K49" s="14" t="e">
        <f t="shared" si="17"/>
        <v>#DIV/0!</v>
      </c>
      <c r="L49" s="6">
        <v>19</v>
      </c>
      <c r="M49" s="6"/>
      <c r="N49" s="6"/>
      <c r="O49" s="12" t="e">
        <f t="shared" si="18"/>
        <v>#DIV/0!</v>
      </c>
    </row>
    <row r="50" spans="1:15" s="1" customFormat="1" ht="29.25" customHeight="1" x14ac:dyDescent="0.25">
      <c r="A50" s="3">
        <v>13</v>
      </c>
      <c r="B50" s="20"/>
      <c r="C50" s="20"/>
      <c r="D50" s="21"/>
      <c r="E50" s="21"/>
      <c r="F50" s="21"/>
      <c r="G50" s="22"/>
      <c r="H50" s="23"/>
      <c r="I50" s="6">
        <f t="shared" si="15"/>
        <v>0</v>
      </c>
      <c r="J50" s="31">
        <f t="shared" si="16"/>
        <v>0</v>
      </c>
      <c r="K50" s="14" t="e">
        <f t="shared" si="17"/>
        <v>#DIV/0!</v>
      </c>
      <c r="L50" s="6">
        <v>19</v>
      </c>
      <c r="M50" s="6"/>
      <c r="N50" s="6"/>
      <c r="O50" s="12" t="e">
        <f t="shared" si="18"/>
        <v>#DIV/0!</v>
      </c>
    </row>
    <row r="51" spans="1:15" s="1" customFormat="1" ht="29.25" customHeight="1" x14ac:dyDescent="0.25">
      <c r="A51" s="3">
        <v>14</v>
      </c>
      <c r="B51" s="20"/>
      <c r="C51" s="20"/>
      <c r="D51" s="21"/>
      <c r="E51" s="21"/>
      <c r="F51" s="21"/>
      <c r="G51" s="22"/>
      <c r="H51" s="23"/>
      <c r="I51" s="6">
        <f t="shared" si="15"/>
        <v>0</v>
      </c>
      <c r="J51" s="31">
        <f t="shared" si="16"/>
        <v>0</v>
      </c>
      <c r="K51" s="14" t="e">
        <f t="shared" si="17"/>
        <v>#DIV/0!</v>
      </c>
      <c r="L51" s="6">
        <v>19</v>
      </c>
      <c r="M51" s="6"/>
      <c r="N51" s="6"/>
      <c r="O51" s="12" t="e">
        <f t="shared" si="18"/>
        <v>#DIV/0!</v>
      </c>
    </row>
    <row r="52" spans="1:15" s="1" customFormat="1" ht="29.25" customHeight="1" x14ac:dyDescent="0.25">
      <c r="A52" s="3">
        <v>15</v>
      </c>
      <c r="B52" s="20"/>
      <c r="C52" s="20"/>
      <c r="D52" s="21"/>
      <c r="E52" s="21"/>
      <c r="F52" s="21"/>
      <c r="G52" s="22"/>
      <c r="H52" s="23"/>
      <c r="I52" s="6">
        <f t="shared" ref="I52" si="19">ROUND(IF(B52=$I$9,0,K52),2)</f>
        <v>0</v>
      </c>
      <c r="J52" s="31">
        <f t="shared" ref="J52" si="20">ROUND(IF(B52=$I$9,0,O52),4)</f>
        <v>0</v>
      </c>
      <c r="K52" s="14" t="e">
        <f t="shared" ref="K52" si="21">IF(H52&gt;L52,((E52/(E52+F52))^(1/2))*(1/E52),(E52/(E52+F52))*(1/E52))</f>
        <v>#DIV/0!</v>
      </c>
      <c r="L52" s="6">
        <v>19</v>
      </c>
      <c r="M52" s="6"/>
      <c r="N52" s="6"/>
      <c r="O52" s="12" t="e">
        <f t="shared" ref="O52" si="22">H52*K52</f>
        <v>#DIV/0!</v>
      </c>
    </row>
    <row r="53" spans="1:15" x14ac:dyDescent="0.25">
      <c r="H53" t="s">
        <v>52</v>
      </c>
    </row>
    <row r="54" spans="1:15" x14ac:dyDescent="0.25">
      <c r="A54" s="17" t="s">
        <v>6</v>
      </c>
      <c r="B54" s="17" t="s">
        <v>4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</row>
    <row r="55" spans="1:15" x14ac:dyDescent="0.25">
      <c r="B55" t="s">
        <v>23</v>
      </c>
    </row>
    <row r="56" spans="1:15" ht="45" x14ac:dyDescent="0.25">
      <c r="A56" s="8"/>
      <c r="B56" s="11" t="s">
        <v>14</v>
      </c>
      <c r="C56" s="9" t="s">
        <v>15</v>
      </c>
      <c r="D56" s="10" t="s">
        <v>13</v>
      </c>
      <c r="E56" s="10" t="s">
        <v>53</v>
      </c>
      <c r="F56" s="10" t="s">
        <v>46</v>
      </c>
      <c r="G56" s="10" t="s">
        <v>21</v>
      </c>
      <c r="H56" s="10" t="s">
        <v>40</v>
      </c>
      <c r="I56" s="10" t="s">
        <v>41</v>
      </c>
      <c r="J56" s="10" t="s">
        <v>42</v>
      </c>
      <c r="K56" s="10"/>
      <c r="L56" s="10" t="s">
        <v>43</v>
      </c>
      <c r="M56" s="10" t="s">
        <v>58</v>
      </c>
      <c r="N56" s="10" t="s">
        <v>59</v>
      </c>
      <c r="O56" s="10" t="s">
        <v>42</v>
      </c>
    </row>
    <row r="57" spans="1:15" ht="30.75" customHeight="1" x14ac:dyDescent="0.25">
      <c r="A57" s="3">
        <v>1</v>
      </c>
      <c r="B57" s="20"/>
      <c r="C57" s="20"/>
      <c r="D57" s="21"/>
      <c r="E57" s="21"/>
      <c r="F57" s="21"/>
      <c r="G57" s="22"/>
      <c r="H57" s="23"/>
      <c r="I57" s="6">
        <f>ROUND(IF(B57=$I$9,0,K57),2)</f>
        <v>0</v>
      </c>
      <c r="J57" s="31">
        <f>ROUND(IF(B57=$I$9,0,O57),4)</f>
        <v>0</v>
      </c>
      <c r="K57" s="14" t="e">
        <f>IF(H57&gt;L57,1/E57,((E57/(E57+F57))^(1/N57))*(1/E57))</f>
        <v>#DIV/0!</v>
      </c>
      <c r="L57" s="6">
        <v>199</v>
      </c>
      <c r="M57" s="6">
        <v>21</v>
      </c>
      <c r="N57" s="6">
        <f>IF(H57&gt;M57,2,1)</f>
        <v>1</v>
      </c>
      <c r="O57" s="12" t="e">
        <f>H57*K57</f>
        <v>#DIV/0!</v>
      </c>
    </row>
    <row r="58" spans="1:15" ht="30.75" customHeight="1" x14ac:dyDescent="0.25">
      <c r="A58" s="3">
        <v>2</v>
      </c>
      <c r="B58" s="20"/>
      <c r="C58" s="20"/>
      <c r="D58" s="21"/>
      <c r="E58" s="21"/>
      <c r="F58" s="21"/>
      <c r="G58" s="22"/>
      <c r="H58" s="23"/>
      <c r="I58" s="6">
        <f t="shared" ref="I58:I59" si="23">ROUND(IF(B58=$I$9,0,K58),2)</f>
        <v>0</v>
      </c>
      <c r="J58" s="31">
        <f t="shared" ref="J58:J59" si="24">ROUND(IF(B58=$I$9,0,O58),4)</f>
        <v>0</v>
      </c>
      <c r="K58" s="14" t="e">
        <f>IF(H58&gt;L58,1/E58,((E58/(E58+F58))^(1/N58))*(1/E58))</f>
        <v>#DIV/0!</v>
      </c>
      <c r="L58" s="6">
        <v>199</v>
      </c>
      <c r="M58" s="6">
        <v>21</v>
      </c>
      <c r="N58" s="6">
        <f t="shared" ref="N58:N59" si="25">IF(H58&gt;M58,2,1)</f>
        <v>1</v>
      </c>
      <c r="O58" s="12" t="e">
        <f>H58*K58</f>
        <v>#DIV/0!</v>
      </c>
    </row>
    <row r="59" spans="1:15" ht="30.75" customHeight="1" x14ac:dyDescent="0.25">
      <c r="A59" s="3">
        <v>3</v>
      </c>
      <c r="B59" s="20"/>
      <c r="C59" s="20"/>
      <c r="D59" s="21"/>
      <c r="E59" s="21"/>
      <c r="F59" s="21"/>
      <c r="G59" s="22"/>
      <c r="H59" s="23"/>
      <c r="I59" s="6">
        <f t="shared" si="23"/>
        <v>0</v>
      </c>
      <c r="J59" s="31">
        <f t="shared" si="24"/>
        <v>0</v>
      </c>
      <c r="K59" s="14" t="e">
        <f>IF(H59&gt;L59,1/E59,((E59/(E59+F59))^(1/N59))*(1/E59))</f>
        <v>#DIV/0!</v>
      </c>
      <c r="L59" s="6">
        <v>199</v>
      </c>
      <c r="M59" s="6">
        <v>21</v>
      </c>
      <c r="N59" s="6">
        <f t="shared" si="25"/>
        <v>1</v>
      </c>
      <c r="O59" s="12" t="e">
        <f>H59*K59</f>
        <v>#DIV/0!</v>
      </c>
    </row>
    <row r="60" spans="1:15" x14ac:dyDescent="0.25">
      <c r="A60" s="2"/>
      <c r="B60" s="2"/>
      <c r="C60" s="2"/>
      <c r="D60" s="2"/>
      <c r="E60" s="2"/>
      <c r="F60" s="2"/>
      <c r="G60" s="2"/>
      <c r="H60" s="2"/>
      <c r="I60" s="2"/>
      <c r="K60" s="2"/>
      <c r="L60" s="2"/>
      <c r="M60" s="2"/>
      <c r="N60" s="2"/>
    </row>
    <row r="61" spans="1:15" x14ac:dyDescent="0.25">
      <c r="A61" s="17" t="s">
        <v>7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</row>
    <row r="62" spans="1:15" x14ac:dyDescent="0.25">
      <c r="B62" t="s">
        <v>23</v>
      </c>
    </row>
    <row r="63" spans="1:15" ht="45" x14ac:dyDescent="0.25">
      <c r="A63" s="8"/>
      <c r="B63" s="11" t="s">
        <v>14</v>
      </c>
      <c r="C63" s="9" t="s">
        <v>15</v>
      </c>
      <c r="D63" s="10" t="s">
        <v>13</v>
      </c>
      <c r="E63" s="10" t="s">
        <v>54</v>
      </c>
      <c r="F63" s="10" t="s">
        <v>55</v>
      </c>
      <c r="G63" s="10" t="s">
        <v>21</v>
      </c>
      <c r="H63" s="10" t="s">
        <v>40</v>
      </c>
      <c r="I63" s="10" t="s">
        <v>41</v>
      </c>
      <c r="J63" s="10" t="s">
        <v>42</v>
      </c>
      <c r="K63" s="10"/>
      <c r="L63" s="10" t="s">
        <v>43</v>
      </c>
      <c r="M63" s="10" t="s">
        <v>58</v>
      </c>
      <c r="N63" s="10" t="s">
        <v>59</v>
      </c>
      <c r="O63" s="10" t="s">
        <v>42</v>
      </c>
    </row>
    <row r="64" spans="1:15" ht="30" customHeight="1" x14ac:dyDescent="0.25">
      <c r="A64" s="3">
        <v>1</v>
      </c>
      <c r="B64" s="20"/>
      <c r="C64" s="20"/>
      <c r="D64" s="21"/>
      <c r="E64" s="21"/>
      <c r="F64" s="21"/>
      <c r="G64" s="22"/>
      <c r="H64" s="23"/>
      <c r="I64" s="6">
        <f>ROUND(IF(B64=$I$9,0,K64),2)</f>
        <v>0</v>
      </c>
      <c r="J64" s="31">
        <f>ROUND(IF(B64=$I$9,0,O64),4)</f>
        <v>0</v>
      </c>
      <c r="K64" s="14" t="e">
        <f>IF(H64&gt;L64,1/E64,((E64/(E64+F64))^(1/N64))*(1/E64))</f>
        <v>#DIV/0!</v>
      </c>
      <c r="L64" s="6">
        <v>99</v>
      </c>
      <c r="M64" s="6">
        <v>19</v>
      </c>
      <c r="N64" s="6">
        <f>IF(H64&gt;M64,2,1)</f>
        <v>1</v>
      </c>
      <c r="O64" s="12" t="e">
        <f>H64*K64</f>
        <v>#DIV/0!</v>
      </c>
    </row>
    <row r="65" spans="1:15" ht="30" customHeight="1" x14ac:dyDescent="0.25">
      <c r="A65" s="3">
        <v>2</v>
      </c>
      <c r="B65" s="20"/>
      <c r="C65" s="20"/>
      <c r="D65" s="21"/>
      <c r="E65" s="21"/>
      <c r="F65" s="21"/>
      <c r="G65" s="22"/>
      <c r="H65" s="23"/>
      <c r="I65" s="6">
        <f t="shared" ref="I65:I66" si="26">ROUND(IF(B65=$I$9,0,K65),2)</f>
        <v>0</v>
      </c>
      <c r="J65" s="31">
        <f t="shared" ref="J65:J66" si="27">ROUND(IF(B65=$I$9,0,O65),4)</f>
        <v>0</v>
      </c>
      <c r="K65" s="14" t="e">
        <f>IF(H65&gt;L65,1/E65,((E65/(E65+F65))^(1/N65))*(1/E65))</f>
        <v>#DIV/0!</v>
      </c>
      <c r="L65" s="6">
        <v>99</v>
      </c>
      <c r="M65" s="6">
        <v>19</v>
      </c>
      <c r="N65" s="6">
        <f t="shared" ref="N65:N66" si="28">IF(H65&gt;M65,2,1)</f>
        <v>1</v>
      </c>
      <c r="O65" s="12" t="e">
        <f>H65*K65</f>
        <v>#DIV/0!</v>
      </c>
    </row>
    <row r="66" spans="1:15" ht="30" customHeight="1" x14ac:dyDescent="0.25">
      <c r="A66" s="3">
        <v>3</v>
      </c>
      <c r="B66" s="20"/>
      <c r="C66" s="20"/>
      <c r="D66" s="21"/>
      <c r="E66" s="21"/>
      <c r="F66" s="21"/>
      <c r="G66" s="22"/>
      <c r="H66" s="23"/>
      <c r="I66" s="6">
        <f t="shared" si="26"/>
        <v>0</v>
      </c>
      <c r="J66" s="31">
        <f t="shared" si="27"/>
        <v>0</v>
      </c>
      <c r="K66" s="14" t="e">
        <f>IF(H66&gt;L66,1/E66,((E66/(E66+F66))^(1/N66))*(1/E66))</f>
        <v>#DIV/0!</v>
      </c>
      <c r="L66" s="6">
        <v>99</v>
      </c>
      <c r="M66" s="6">
        <v>19</v>
      </c>
      <c r="N66" s="6">
        <f t="shared" si="28"/>
        <v>1</v>
      </c>
      <c r="O66" s="12" t="e">
        <f>H66*K66</f>
        <v>#DIV/0!</v>
      </c>
    </row>
    <row r="67" spans="1:15" x14ac:dyDescent="0.25">
      <c r="A67" s="2"/>
      <c r="B67" s="2"/>
      <c r="C67" s="2"/>
      <c r="D67" s="2"/>
      <c r="E67" s="2"/>
      <c r="F67" s="2"/>
      <c r="G67" s="2"/>
      <c r="H67" s="2"/>
      <c r="I67" s="2"/>
      <c r="K67" s="2"/>
      <c r="L67" s="2"/>
      <c r="M67" s="2"/>
      <c r="N67" s="2"/>
    </row>
    <row r="68" spans="1:15" x14ac:dyDescent="0.25">
      <c r="A68" s="17" t="s">
        <v>8</v>
      </c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</row>
    <row r="69" spans="1:15" x14ac:dyDescent="0.25">
      <c r="B69" t="s">
        <v>24</v>
      </c>
    </row>
    <row r="70" spans="1:15" ht="45" x14ac:dyDescent="0.25">
      <c r="A70" s="8"/>
      <c r="B70" s="9" t="s">
        <v>44</v>
      </c>
      <c r="C70" s="9" t="s">
        <v>15</v>
      </c>
      <c r="D70" s="10" t="s">
        <v>13</v>
      </c>
      <c r="E70" s="10" t="s">
        <v>53</v>
      </c>
      <c r="F70" s="10" t="s">
        <v>46</v>
      </c>
      <c r="G70" s="10" t="s">
        <v>21</v>
      </c>
      <c r="H70" s="10" t="s">
        <v>40</v>
      </c>
      <c r="I70" s="10" t="s">
        <v>41</v>
      </c>
      <c r="J70" s="10" t="s">
        <v>42</v>
      </c>
      <c r="K70" s="10"/>
      <c r="L70" s="10" t="s">
        <v>43</v>
      </c>
      <c r="M70" s="10" t="s">
        <v>58</v>
      </c>
      <c r="N70" s="10" t="s">
        <v>59</v>
      </c>
      <c r="O70" s="10" t="s">
        <v>42</v>
      </c>
    </row>
    <row r="71" spans="1:15" ht="29.25" customHeight="1" x14ac:dyDescent="0.25">
      <c r="A71" s="3">
        <v>1</v>
      </c>
      <c r="B71" s="20"/>
      <c r="C71" s="20"/>
      <c r="D71" s="21"/>
      <c r="E71" s="21"/>
      <c r="F71" s="21"/>
      <c r="G71" s="22"/>
      <c r="H71" s="23"/>
      <c r="I71" s="6">
        <f>ROUND(IF(B71=$I$9,0,K71),2)</f>
        <v>0</v>
      </c>
      <c r="J71" s="31">
        <f>ROUND(IF(B71=$I$9,0,O71),4)</f>
        <v>0</v>
      </c>
      <c r="K71" s="14" t="e">
        <f t="shared" ref="K71:K76" si="29">IF(H71&gt;L71,1/E71,((E71/(E71+F71))^(1/N71))*(1/E71))</f>
        <v>#DIV/0!</v>
      </c>
      <c r="L71" s="6">
        <v>49</v>
      </c>
      <c r="M71" s="6">
        <v>19</v>
      </c>
      <c r="N71" s="6">
        <f>IF(H71&gt;M71,2,1)</f>
        <v>1</v>
      </c>
      <c r="O71" s="12" t="e">
        <f t="shared" ref="O71:O76" si="30">H71*K71</f>
        <v>#DIV/0!</v>
      </c>
    </row>
    <row r="72" spans="1:15" ht="29.25" customHeight="1" x14ac:dyDescent="0.25">
      <c r="A72" s="3">
        <v>2</v>
      </c>
      <c r="B72" s="20"/>
      <c r="C72" s="20"/>
      <c r="D72" s="21"/>
      <c r="E72" s="21"/>
      <c r="F72" s="21"/>
      <c r="G72" s="22"/>
      <c r="H72" s="23"/>
      <c r="I72" s="6">
        <f t="shared" ref="I72:I73" si="31">ROUND(IF(B72=$I$9,0,K72),2)</f>
        <v>0</v>
      </c>
      <c r="J72" s="31">
        <f t="shared" ref="J72:J73" si="32">ROUND(IF(B72=$I$9,0,O72),4)</f>
        <v>0</v>
      </c>
      <c r="K72" s="14" t="e">
        <f t="shared" si="29"/>
        <v>#DIV/0!</v>
      </c>
      <c r="L72" s="6">
        <v>49</v>
      </c>
      <c r="M72" s="6">
        <v>19</v>
      </c>
      <c r="N72" s="6">
        <f t="shared" ref="N72:N73" si="33">IF(H72&gt;M72,2,1)</f>
        <v>1</v>
      </c>
      <c r="O72" s="12" t="e">
        <f t="shared" si="30"/>
        <v>#DIV/0!</v>
      </c>
    </row>
    <row r="73" spans="1:15" ht="29.25" customHeight="1" x14ac:dyDescent="0.25">
      <c r="A73" s="3">
        <v>3</v>
      </c>
      <c r="B73" s="20"/>
      <c r="C73" s="20"/>
      <c r="D73" s="21"/>
      <c r="E73" s="21"/>
      <c r="F73" s="21"/>
      <c r="G73" s="22"/>
      <c r="H73" s="23"/>
      <c r="I73" s="6">
        <f t="shared" si="31"/>
        <v>0</v>
      </c>
      <c r="J73" s="31">
        <f t="shared" si="32"/>
        <v>0</v>
      </c>
      <c r="K73" s="14" t="e">
        <f t="shared" si="29"/>
        <v>#DIV/0!</v>
      </c>
      <c r="L73" s="6">
        <v>49</v>
      </c>
      <c r="M73" s="6">
        <v>19</v>
      </c>
      <c r="N73" s="6">
        <f t="shared" si="33"/>
        <v>1</v>
      </c>
      <c r="O73" s="12" t="e">
        <f t="shared" si="30"/>
        <v>#DIV/0!</v>
      </c>
    </row>
    <row r="74" spans="1:15" ht="29.25" customHeight="1" x14ac:dyDescent="0.25">
      <c r="A74" s="3">
        <v>4</v>
      </c>
      <c r="B74" s="20"/>
      <c r="C74" s="20"/>
      <c r="D74" s="21"/>
      <c r="E74" s="21"/>
      <c r="F74" s="21"/>
      <c r="G74" s="22"/>
      <c r="H74" s="23"/>
      <c r="I74" s="6">
        <f>ROUND(IF(B74=$I$9,0,K74),2)</f>
        <v>0</v>
      </c>
      <c r="J74" s="31">
        <f>ROUND(IF(B74=$I$9,0,O74),4)</f>
        <v>0</v>
      </c>
      <c r="K74" s="14" t="e">
        <f t="shared" si="29"/>
        <v>#DIV/0!</v>
      </c>
      <c r="L74" s="6">
        <v>49</v>
      </c>
      <c r="M74" s="6">
        <v>19</v>
      </c>
      <c r="N74" s="6">
        <f>IF(H74&gt;M74,2,1)</f>
        <v>1</v>
      </c>
      <c r="O74" s="12" t="e">
        <f t="shared" si="30"/>
        <v>#DIV/0!</v>
      </c>
    </row>
    <row r="75" spans="1:15" ht="29.25" customHeight="1" x14ac:dyDescent="0.25">
      <c r="A75" s="3">
        <v>5</v>
      </c>
      <c r="B75" s="20"/>
      <c r="C75" s="20"/>
      <c r="D75" s="21"/>
      <c r="E75" s="21"/>
      <c r="F75" s="21"/>
      <c r="G75" s="22"/>
      <c r="H75" s="23"/>
      <c r="I75" s="6">
        <f t="shared" ref="I75:I76" si="34">ROUND(IF(B75=$I$9,0,K75),2)</f>
        <v>0</v>
      </c>
      <c r="J75" s="31">
        <f t="shared" ref="J75:J76" si="35">ROUND(IF(B75=$I$9,0,O75),4)</f>
        <v>0</v>
      </c>
      <c r="K75" s="14" t="e">
        <f t="shared" si="29"/>
        <v>#DIV/0!</v>
      </c>
      <c r="L75" s="6">
        <v>49</v>
      </c>
      <c r="M75" s="6">
        <v>19</v>
      </c>
      <c r="N75" s="6">
        <f t="shared" ref="N75:N76" si="36">IF(H75&gt;M75,2,1)</f>
        <v>1</v>
      </c>
      <c r="O75" s="12" t="e">
        <f t="shared" si="30"/>
        <v>#DIV/0!</v>
      </c>
    </row>
    <row r="76" spans="1:15" ht="29.25" customHeight="1" x14ac:dyDescent="0.25">
      <c r="A76" s="3">
        <v>6</v>
      </c>
      <c r="B76" s="20"/>
      <c r="C76" s="20"/>
      <c r="D76" s="21"/>
      <c r="E76" s="21"/>
      <c r="F76" s="21"/>
      <c r="G76" s="22"/>
      <c r="H76" s="23"/>
      <c r="I76" s="6">
        <f t="shared" si="34"/>
        <v>0</v>
      </c>
      <c r="J76" s="31">
        <f t="shared" si="35"/>
        <v>0</v>
      </c>
      <c r="K76" s="14" t="e">
        <f t="shared" si="29"/>
        <v>#DIV/0!</v>
      </c>
      <c r="L76" s="6">
        <v>49</v>
      </c>
      <c r="M76" s="6">
        <v>19</v>
      </c>
      <c r="N76" s="6">
        <f t="shared" si="36"/>
        <v>1</v>
      </c>
      <c r="O76" s="12" t="e">
        <f t="shared" si="30"/>
        <v>#DIV/0!</v>
      </c>
    </row>
    <row r="78" spans="1:15" x14ac:dyDescent="0.25">
      <c r="A78" s="17" t="s">
        <v>47</v>
      </c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</row>
    <row r="79" spans="1:15" ht="30" x14ac:dyDescent="0.25">
      <c r="A79" s="8"/>
      <c r="B79" s="9" t="s">
        <v>33</v>
      </c>
      <c r="C79" s="9" t="s">
        <v>35</v>
      </c>
      <c r="D79" s="10" t="s">
        <v>29</v>
      </c>
      <c r="E79" s="10" t="s">
        <v>36</v>
      </c>
      <c r="F79" s="10" t="s">
        <v>37</v>
      </c>
      <c r="G79" s="10" t="s">
        <v>39</v>
      </c>
      <c r="H79" s="27" t="s">
        <v>16</v>
      </c>
      <c r="L79" s="10" t="s">
        <v>16</v>
      </c>
      <c r="M79" s="26"/>
      <c r="N79" s="26"/>
    </row>
    <row r="80" spans="1:15" ht="30" customHeight="1" x14ac:dyDescent="0.25">
      <c r="A80" s="3">
        <v>1</v>
      </c>
      <c r="B80" s="20"/>
      <c r="C80" s="20"/>
      <c r="D80" s="21"/>
      <c r="E80" s="21"/>
      <c r="F80" s="21"/>
      <c r="G80" s="20"/>
      <c r="H80" s="32">
        <f>IF(G80=I80,0,L80)</f>
        <v>0</v>
      </c>
      <c r="L80" s="23">
        <f>IF(G80=Pomoc!$A$19,M80,100)</f>
        <v>100</v>
      </c>
      <c r="M80" s="26">
        <f>IF(C80=Pomoc!$A$16,N80+25,N80)</f>
        <v>50</v>
      </c>
      <c r="N80" s="26">
        <v>50</v>
      </c>
    </row>
    <row r="81" spans="1:14" ht="30" customHeight="1" x14ac:dyDescent="0.25">
      <c r="A81" s="3">
        <v>2</v>
      </c>
      <c r="B81" s="20"/>
      <c r="C81" s="20"/>
      <c r="D81" s="21"/>
      <c r="E81" s="21"/>
      <c r="F81" s="21"/>
      <c r="G81" s="20"/>
      <c r="H81" s="32">
        <f t="shared" ref="H81:H82" si="37">IF(G81=I81,0,L81)</f>
        <v>0</v>
      </c>
      <c r="L81" s="23">
        <f>IF(G81=Pomoc!$A$19,M81,100)</f>
        <v>100</v>
      </c>
      <c r="M81" s="26">
        <f>IF(C81=Pomoc!$A$16,N81+25,N81)</f>
        <v>50</v>
      </c>
      <c r="N81" s="26">
        <v>50</v>
      </c>
    </row>
    <row r="82" spans="1:14" ht="30" customHeight="1" x14ac:dyDescent="0.25">
      <c r="A82" s="3">
        <v>3</v>
      </c>
      <c r="B82" s="20"/>
      <c r="C82" s="20"/>
      <c r="D82" s="21"/>
      <c r="E82" s="21"/>
      <c r="F82" s="21"/>
      <c r="G82" s="20"/>
      <c r="H82" s="32">
        <f t="shared" si="37"/>
        <v>0</v>
      </c>
      <c r="L82" s="23">
        <f>IF(G82=Pomoc!$A$19,M82,100)</f>
        <v>100</v>
      </c>
      <c r="M82" s="26">
        <f>IF(C82=Pomoc!$A$16,N82+25,N82)</f>
        <v>50</v>
      </c>
      <c r="N82" s="26">
        <v>50</v>
      </c>
    </row>
    <row r="84" spans="1:14" ht="15.75" thickBot="1" x14ac:dyDescent="0.3"/>
    <row r="85" spans="1:14" ht="15.75" thickBot="1" x14ac:dyDescent="0.3">
      <c r="G85" s="4" t="s">
        <v>25</v>
      </c>
      <c r="H85" s="33">
        <f>SUM(J14:J23)+SUM(J38:J51)+SUM(J57:J59)+SUM(J64:J66)+SUM(J71:J73)+SUM(H80:H82)</f>
        <v>0</v>
      </c>
    </row>
  </sheetData>
  <sheetProtection password="E1A3" sheet="1" objects="1" scenarios="1" insertRows="0" deleteRows="0"/>
  <mergeCells count="2">
    <mergeCell ref="B8:C8"/>
    <mergeCell ref="B9:C9"/>
  </mergeCells>
  <conditionalFormatting sqref="I3:J3">
    <cfRule type="cellIs" dxfId="1" priority="1" operator="greaterThan">
      <formula>4</formula>
    </cfRule>
    <cfRule type="cellIs" dxfId="0" priority="2" operator="greaterThan">
      <formula>4</formula>
    </cfRule>
  </conditionalFormatting>
  <hyperlinks>
    <hyperlink ref="G8" r:id="rId1"/>
  </hyperlinks>
  <pageMargins left="0.7" right="0.7" top="0.75" bottom="0.75" header="0.3" footer="0.3"/>
  <pageSetup paperSize="9" orientation="portrait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errorTitle="Nieprawidłowy wpis!" error="Wybierz status z listy" prompt="Wybierz status publikacji">
          <x14:formula1>
            <xm:f>Pomoc!$A$1:$A$4</xm:f>
          </x14:formula1>
          <xm:sqref>G38:G52 G71:G76 G14:G33</xm:sqref>
        </x14:dataValidation>
        <x14:dataValidation type="list" allowBlank="1" showInputMessage="1" showErrorMessage="1" errorTitle="Nieprawidłowy wpis!" error="Wybierz status z listy" prompt="Wybierz status publikacji">
          <x14:formula1>
            <xm:f>Pomoc!$A$5:$A$8</xm:f>
          </x14:formula1>
          <xm:sqref>G64:G66 G57:G59</xm:sqref>
        </x14:dataValidation>
        <x14:dataValidation type="list" allowBlank="1" showInputMessage="1" showErrorMessage="1" errorTitle="Niewałściwa wartość!" error="Wybierz z listy" prompt="wybierz % zaangażowania czasu pracy">
          <x14:formula1>
            <xm:f>Pomoc!$A$9:$A$13</xm:f>
          </x14:formula1>
          <xm:sqref>D8:D9</xm:sqref>
        </x14:dataValidation>
        <x14:dataValidation type="list" allowBlank="1" showInputMessage="1" showErrorMessage="1" errorTitle="Niewłaściwa wartość!" error="Wybierz z listy" promptTitle="wybierz podmiot">
          <x14:formula1>
            <xm:f>Pomoc!$A$15:$A$17</xm:f>
          </x14:formula1>
          <xm:sqref>C80:C82</xm:sqref>
        </x14:dataValidation>
        <x14:dataValidation type="list" allowBlank="1" showInputMessage="1" showErrorMessage="1">
          <x14:formula1>
            <xm:f>Pomoc!$A$23:$A$24</xm:f>
          </x14:formula1>
          <xm:sqref>E80:F82</xm:sqref>
        </x14:dataValidation>
        <x14:dataValidation type="list" allowBlank="1" showInputMessage="1" showErrorMessage="1" errorTitle="Nieprawidłowy wpis!" error="Wybierz z listy" prompt="Wybierz UP">
          <x14:formula1>
            <xm:f>Pomoc!$A$19:$A$21</xm:f>
          </x14:formula1>
          <xm:sqref>G80:G82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3"/>
  <sheetViews>
    <sheetView workbookViewId="0">
      <selection activeCell="B29" sqref="B29"/>
    </sheetView>
  </sheetViews>
  <sheetFormatPr defaultRowHeight="15" x14ac:dyDescent="0.25"/>
  <cols>
    <col min="1" max="1" width="36.85546875" bestFit="1" customWidth="1"/>
  </cols>
  <sheetData>
    <row r="1" spans="1:1" x14ac:dyDescent="0.25">
      <c r="A1" t="s">
        <v>20</v>
      </c>
    </row>
    <row r="2" spans="1:1" x14ac:dyDescent="0.25">
      <c r="A2" t="s">
        <v>11</v>
      </c>
    </row>
    <row r="3" spans="1:1" x14ac:dyDescent="0.25">
      <c r="A3" t="s">
        <v>19</v>
      </c>
    </row>
    <row r="4" spans="1:1" x14ac:dyDescent="0.25">
      <c r="A4" t="s">
        <v>12</v>
      </c>
    </row>
    <row r="6" spans="1:1" x14ac:dyDescent="0.25">
      <c r="A6" t="s">
        <v>17</v>
      </c>
    </row>
    <row r="7" spans="1:1" x14ac:dyDescent="0.25">
      <c r="A7" t="s">
        <v>18</v>
      </c>
    </row>
    <row r="8" spans="1:1" x14ac:dyDescent="0.25">
      <c r="A8" t="s">
        <v>12</v>
      </c>
    </row>
    <row r="10" spans="1:1" x14ac:dyDescent="0.25">
      <c r="A10" s="5">
        <v>1</v>
      </c>
    </row>
    <row r="11" spans="1:1" x14ac:dyDescent="0.25">
      <c r="A11" s="5">
        <v>0.75</v>
      </c>
    </row>
    <row r="12" spans="1:1" x14ac:dyDescent="0.25">
      <c r="A12" s="5">
        <v>0.5</v>
      </c>
    </row>
    <row r="13" spans="1:1" x14ac:dyDescent="0.25">
      <c r="A13" s="5">
        <v>0.25</v>
      </c>
    </row>
    <row r="16" spans="1:1" x14ac:dyDescent="0.25">
      <c r="A16" t="s">
        <v>28</v>
      </c>
    </row>
    <row r="17" spans="1:1" x14ac:dyDescent="0.25">
      <c r="A17" t="s">
        <v>34</v>
      </c>
    </row>
    <row r="19" spans="1:1" x14ac:dyDescent="0.25">
      <c r="A19" t="s">
        <v>32</v>
      </c>
    </row>
    <row r="20" spans="1:1" x14ac:dyDescent="0.25">
      <c r="A20" t="s">
        <v>30</v>
      </c>
    </row>
    <row r="21" spans="1:1" x14ac:dyDescent="0.25">
      <c r="A21" t="s">
        <v>31</v>
      </c>
    </row>
    <row r="23" spans="1:1" x14ac:dyDescent="0.25">
      <c r="A23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Imię i nazwisko (dyscyplina)</vt:lpstr>
      <vt:lpstr>Pomoc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Kondratiuk-Nierodzińska</dc:creator>
  <cp:lastModifiedBy>Monika Kondratiuk-Nierodzińska</cp:lastModifiedBy>
  <dcterms:created xsi:type="dcterms:W3CDTF">2019-04-29T05:55:17Z</dcterms:created>
  <dcterms:modified xsi:type="dcterms:W3CDTF">2019-05-20T12:22:35Z</dcterms:modified>
</cp:coreProperties>
</file>